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4231a410db9763e/Escritorio/MATRICES OCTUBRE/INFRAESTRUCTURA_ECONÓMICA/"/>
    </mc:Choice>
  </mc:AlternateContent>
  <xr:revisionPtr revIDLastSave="7" documentId="13_ncr:1_{F7A74BAB-37C4-4021-BADA-FD7799B88B81}" xr6:coauthVersionLast="47" xr6:coauthVersionMax="47" xr10:uidLastSave="{79261D66-3A7A-4B27-97E3-AF2B3FBCE6AE}"/>
  <bookViews>
    <workbookView xWindow="-120" yWindow="-120" windowWidth="20730" windowHeight="11040" activeTab="1" xr2:uid="{F905A0A1-D373-4DAF-A0D7-451EB538C87A}"/>
  </bookViews>
  <sheets>
    <sheet name="2 Dim.Econ_Hab" sheetId="1" r:id="rId1"/>
    <sheet name="2 Dim.Econ_Ac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 s="1"/>
  <c r="G24" i="2"/>
  <c r="E19" i="2"/>
  <c r="D19" i="2"/>
  <c r="E22" i="2"/>
  <c r="E21" i="2"/>
  <c r="B31" i="2"/>
  <c r="E28" i="2"/>
  <c r="E27" i="2"/>
  <c r="E26" i="2"/>
  <c r="F22" i="2"/>
  <c r="F21" i="2"/>
  <c r="F20" i="2"/>
  <c r="E20" i="2"/>
  <c r="D15" i="2"/>
  <c r="D14" i="2"/>
  <c r="G19" i="2" l="1"/>
  <c r="F19" i="2"/>
  <c r="D24" i="2" l="1"/>
  <c r="D23" i="2"/>
  <c r="F20" i="1" l="1"/>
  <c r="F22" i="1"/>
  <c r="F23" i="1"/>
  <c r="E22" i="1"/>
  <c r="E23" i="1"/>
  <c r="F21" i="1"/>
  <c r="E21" i="1"/>
  <c r="E20" i="1"/>
  <c r="B39" i="1"/>
  <c r="G23" i="1" l="1"/>
  <c r="G18" i="1"/>
  <c r="E25" i="1" l="1"/>
  <c r="E24" i="1"/>
  <c r="E32" i="1"/>
  <c r="E36" i="1" l="1"/>
  <c r="E35" i="1"/>
  <c r="E34" i="1"/>
  <c r="E33" i="1"/>
  <c r="E31" i="1"/>
  <c r="E29" i="1"/>
  <c r="E30" i="1"/>
  <c r="E28" i="1"/>
  <c r="A28" i="1" l="1"/>
  <c r="D15" i="1"/>
  <c r="D14" i="1"/>
</calcChain>
</file>

<file path=xl/sharedStrings.xml><?xml version="1.0" encoding="utf-8"?>
<sst xmlns="http://schemas.openxmlformats.org/spreadsheetml/2006/main" count="128" uniqueCount="72">
  <si>
    <t>A</t>
  </si>
  <si>
    <t>Identificación Inicial</t>
  </si>
  <si>
    <t xml:space="preserve">Fecha de ingreso: </t>
  </si>
  <si>
    <t>Evaluador Responsable</t>
  </si>
  <si>
    <t>Días Est.</t>
  </si>
  <si>
    <t>Fecha Remisión</t>
  </si>
  <si>
    <t>Fecha Recepción</t>
  </si>
  <si>
    <t>Fecha Devolución</t>
  </si>
  <si>
    <t>Firma Evaluador</t>
  </si>
  <si>
    <t>Dimension 2 Aspecto Infraestructura Física</t>
  </si>
  <si>
    <t>CRITERIOS</t>
  </si>
  <si>
    <t>Total</t>
  </si>
  <si>
    <t>Satisfactorio</t>
  </si>
  <si>
    <t>S</t>
  </si>
  <si>
    <t>Parcialmente Satisfactorio</t>
  </si>
  <si>
    <t>PS</t>
  </si>
  <si>
    <t>No Satisfactorio</t>
  </si>
  <si>
    <t>NS</t>
  </si>
  <si>
    <t>#</t>
  </si>
  <si>
    <t xml:space="preserve">Criterio </t>
  </si>
  <si>
    <t xml:space="preserve">Indicador </t>
  </si>
  <si>
    <t>Val</t>
  </si>
  <si>
    <t>Observaciones/ Comentarios</t>
  </si>
  <si>
    <t>Ingrese</t>
  </si>
  <si>
    <t xml:space="preserve">N° de Expediente - Reingreso 1: </t>
  </si>
  <si>
    <t xml:space="preserve">N° de Expediente - Reingreso 2: </t>
  </si>
  <si>
    <t>Seleccione</t>
  </si>
  <si>
    <t xml:space="preserve">N° de  Expediente: </t>
  </si>
  <si>
    <t xml:space="preserve">Proceso solicitado: </t>
  </si>
  <si>
    <t xml:space="preserve">Nombre de la Institución: </t>
  </si>
  <si>
    <t xml:space="preserve">Denominación de la Carrera: </t>
  </si>
  <si>
    <t xml:space="preserve">Facultad: </t>
  </si>
  <si>
    <t>Distrito:</t>
  </si>
  <si>
    <t>ALCANCE</t>
  </si>
  <si>
    <t>NA</t>
  </si>
  <si>
    <t>No Aplica</t>
  </si>
  <si>
    <t>VALORACION UNITARIA</t>
  </si>
  <si>
    <t>NIVEL DE CUMPLIMINETO GENERAL</t>
  </si>
  <si>
    <t>NIVEL CUMPLIMIENTO ESCENCIAL</t>
  </si>
  <si>
    <t>ESTRUCTURA DE ANALISIS Y EVALUACION</t>
  </si>
  <si>
    <t>INDICADORES
ESTANDAR</t>
  </si>
  <si>
    <t>CANTIDAD DE INDICADRES VERIFICADOS</t>
  </si>
  <si>
    <t>VALORACION ACUMULADA</t>
  </si>
  <si>
    <t>ESCALA DE VALORACION</t>
  </si>
  <si>
    <t>PUNTAJE</t>
  </si>
  <si>
    <t>1.1 Proyecta la cantidad de alumnos a captar para el primer período académico, justificando su pertinencia en relación con la demanda educativa detectada..</t>
  </si>
  <si>
    <t>1.2 Estima el nivel de deserción proyectado para la primera do cohorte, considerando variables de riesgo identificadas.</t>
  </si>
  <si>
    <t>1.3 Detalla la proyección de ingresos para la primera cohorte, evidenciando en una  planificación financiera eficiente.</t>
  </si>
  <si>
    <t>1.4 Estima los ingresos totales por la primera cohorte, incluyendo cuotas y subsidios esperados.</t>
  </si>
  <si>
    <t>1.5 Proyecta los gastos operativos y administrativos para la primera cohorte de implementación.</t>
  </si>
  <si>
    <t>1.6 Estima los costos financieros  requeridos para el funcionamiento inicial.</t>
  </si>
  <si>
    <t>1.7 Estima  los costos de actualización de recursos académicos y tecnológicos necesarios para el desarrollo del proyecto educativo</t>
  </si>
  <si>
    <t xml:space="preserve"> Pertinencia de la viabilidad económico-financiera del proyecto</t>
  </si>
  <si>
    <t>2.1 Determina  la sostenibilidad económica del programa considerando el comportamiento proyectado de ingresos, egresos, matrícula y deserción.</t>
  </si>
  <si>
    <t>2.2 Establece un plan de contingencia financiera para garantizar la viabilidad del programa ante fluctuaciones en las proyecciones económicas.</t>
  </si>
  <si>
    <t>Efectividad de la proyección de sostenibilidad del proyecto educativo</t>
  </si>
  <si>
    <t xml:space="preserve">Dimensión 3 Económica </t>
  </si>
  <si>
    <t>INDICADORES</t>
  </si>
  <si>
    <t>VERIFICADOS</t>
  </si>
  <si>
    <t>Trazabilidad</t>
  </si>
  <si>
    <t>Pertinencia legal y suficiencia documental sobre la disponibilidad institucional de recursos económicos y financieros que respalden la viabilidad del proyecto académico.</t>
  </si>
  <si>
    <t>1.1 Presenta declaración jurada firmada por la máxima autoridad institucional, que garantiza la disponibilidad de recursos económicos, materiales y financieros suficientes para el desarrollo del proyecto educativo.</t>
  </si>
  <si>
    <t>1.2 Identifica en la declaración jurada las fuentes de financiamiento previstas (aranceles, fondos propios, presupuesto público en caso de instituciones estatales, donaciones, entre otras), en coherencia con el perfil institucional.</t>
  </si>
  <si>
    <t xml:space="preserve">1.3 Incluye en la declaración jurada el compromiso de contar con un sistema institucional de rendición de cuentas para el uso de los recursos destinados al proyecto académico.
</t>
  </si>
  <si>
    <t xml:space="preserve">Ingrese </t>
  </si>
  <si>
    <t xml:space="preserve">Distrito: </t>
  </si>
  <si>
    <t>NIVEL DE CUMPLIMIENTO GENERAL</t>
  </si>
  <si>
    <t>NIVEL DE CUMPLIMIENTO ESENCIAL</t>
  </si>
  <si>
    <r>
      <rPr>
        <b/>
        <u/>
        <sz val="12"/>
        <color theme="1"/>
        <rFont val="Garamond"/>
        <family val="1"/>
      </rPr>
      <t>Observaciones</t>
    </r>
    <r>
      <rPr>
        <b/>
        <sz val="12"/>
        <color theme="1"/>
        <rFont val="Garamond"/>
        <family val="1"/>
      </rPr>
      <t>:</t>
    </r>
  </si>
  <si>
    <t>DD/MM/AAAA</t>
  </si>
  <si>
    <t xml:space="preserve">MATRIZ DE EVALUACION DE ECONOMICO, ACTUALIZACION CARRERAS DE PRE-GRADO, GRADO Y POSTGRADO  </t>
  </si>
  <si>
    <t xml:space="preserve">MATRIZ DE EVALUACION DE ECONOMICO HABILITACION, CARRERAS DE PRE-GRADO, GRADO Y POSTGRADO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</si>
</sst>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dd\-mmm\-yyyy"/>
    <numFmt numFmtId="165" formatCode="dd/mmm/yyyy"/>
    <numFmt numFmtId="166" formatCode="0.0"/>
    <numFmt numFmtId="167" formatCode="dd/mm/yyyy;@"/>
  </numFmts>
  <fonts count="2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MT"/>
    </font>
    <font>
      <sz val="12"/>
      <color theme="1"/>
      <name val="ArialMT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b/>
      <sz val="14"/>
      <color theme="1"/>
      <name val="ArialMT"/>
    </font>
    <font>
      <i/>
      <sz val="12"/>
      <color theme="1"/>
      <name val="ArialMT"/>
    </font>
    <font>
      <i/>
      <sz val="11"/>
      <color theme="1"/>
      <name val="ArialMT"/>
    </font>
    <font>
      <b/>
      <sz val="11"/>
      <color theme="1"/>
      <name val="ArialMT"/>
    </font>
    <font>
      <b/>
      <sz val="9"/>
      <color theme="1"/>
      <name val="ArialMT"/>
    </font>
    <font>
      <b/>
      <sz val="16"/>
      <color theme="1"/>
      <name val="ArialMT"/>
    </font>
    <font>
      <b/>
      <sz val="11"/>
      <color theme="1"/>
      <name val="arial"/>
      <family val="2"/>
    </font>
    <font>
      <b/>
      <sz val="12"/>
      <color rgb="FFFF0000"/>
      <name val="ArialMT"/>
    </font>
    <font>
      <sz val="12"/>
      <name val="Garamond"/>
      <family val="1"/>
    </font>
    <font>
      <i/>
      <sz val="12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b/>
      <sz val="12"/>
      <color theme="1"/>
      <name val="Garamond"/>
      <family val="1"/>
    </font>
    <font>
      <i/>
      <sz val="12"/>
      <color rgb="FF7030A0"/>
      <name val="Garamond"/>
      <family val="1"/>
    </font>
    <font>
      <b/>
      <sz val="16"/>
      <color theme="1"/>
      <name val="Garamond"/>
      <family val="1"/>
    </font>
    <font>
      <b/>
      <sz val="10"/>
      <color theme="1"/>
      <name val="Garamond"/>
      <family val="1"/>
    </font>
    <font>
      <b/>
      <u/>
      <sz val="12"/>
      <color theme="1"/>
      <name val="Garamond"/>
      <family val="1"/>
    </font>
    <font>
      <sz val="16"/>
      <color theme="1"/>
      <name val="Garamond"/>
      <family val="1"/>
    </font>
    <font>
      <b/>
      <sz val="9"/>
      <color theme="1"/>
      <name val="Garamond"/>
      <family val="1"/>
    </font>
    <font>
      <b/>
      <sz val="14"/>
      <color theme="1"/>
      <name val="Garamond"/>
      <family val="1"/>
    </font>
    <font>
      <b/>
      <sz val="12"/>
      <color rgb="FFFF0000"/>
      <name val="Garamond"/>
      <family val="1"/>
    </font>
    <font>
      <sz val="14"/>
      <color theme="1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49">
    <xf numFmtId="0" fontId="0" fillId="0" borderId="0" xfId="0"/>
    <xf numFmtId="0" fontId="6" fillId="2" borderId="1" xfId="0" applyFont="1" applyFill="1" applyBorder="1" applyAlignment="1">
      <alignment horizontal="center" vertical="top"/>
    </xf>
    <xf numFmtId="165" fontId="8" fillId="0" borderId="0" xfId="0" applyNumberFormat="1" applyFont="1" applyAlignment="1">
      <alignment vertical="top"/>
    </xf>
    <xf numFmtId="0" fontId="3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167" fontId="8" fillId="0" borderId="0" xfId="0" applyNumberFormat="1" applyFont="1" applyAlignment="1">
      <alignment vertical="top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13" fillId="0" borderId="1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10" fontId="0" fillId="0" borderId="0" xfId="1" applyNumberFormat="1" applyFont="1"/>
    <xf numFmtId="0" fontId="7" fillId="0" borderId="0" xfId="0" applyFont="1" applyAlignment="1">
      <alignment horizontal="right"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9" fontId="6" fillId="0" borderId="24" xfId="1" applyFont="1" applyFill="1" applyBorder="1" applyAlignment="1">
      <alignment vertical="center"/>
    </xf>
    <xf numFmtId="0" fontId="0" fillId="0" borderId="10" xfId="0" applyBorder="1"/>
    <xf numFmtId="0" fontId="16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2" fillId="0" borderId="11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9" fontId="19" fillId="0" borderId="7" xfId="1" applyFont="1" applyFill="1" applyBorder="1" applyAlignment="1">
      <alignment horizontal="center" vertical="center"/>
    </xf>
    <xf numFmtId="0" fontId="19" fillId="0" borderId="10" xfId="0" applyFont="1" applyBorder="1" applyAlignment="1">
      <alignment vertical="top"/>
    </xf>
    <xf numFmtId="0" fontId="24" fillId="0" borderId="0" xfId="0" applyFont="1" applyAlignment="1">
      <alignment vertical="top"/>
    </xf>
    <xf numFmtId="0" fontId="19" fillId="0" borderId="0" xfId="0" applyFont="1" applyAlignment="1">
      <alignment horizontal="right" vertical="top"/>
    </xf>
    <xf numFmtId="0" fontId="18" fillId="2" borderId="9" xfId="0" applyFont="1" applyFill="1" applyBorder="1" applyAlignment="1">
      <alignment horizontal="center" vertical="top"/>
    </xf>
    <xf numFmtId="0" fontId="18" fillId="2" borderId="8" xfId="0" applyFont="1" applyFill="1" applyBorder="1" applyAlignment="1">
      <alignment horizontal="center" vertical="top"/>
    </xf>
    <xf numFmtId="1" fontId="18" fillId="2" borderId="9" xfId="0" applyNumberFormat="1" applyFont="1" applyFill="1" applyBorder="1" applyAlignment="1">
      <alignment horizontal="center" vertical="top"/>
    </xf>
    <xf numFmtId="0" fontId="16" fillId="0" borderId="10" xfId="0" applyFont="1" applyBorder="1" applyAlignment="1">
      <alignment vertical="top"/>
    </xf>
    <xf numFmtId="0" fontId="16" fillId="0" borderId="7" xfId="0" applyFont="1" applyBorder="1" applyAlignment="1">
      <alignment horizontal="center" vertical="top"/>
    </xf>
    <xf numFmtId="166" fontId="16" fillId="0" borderId="7" xfId="1" applyNumberFormat="1" applyFont="1" applyBorder="1" applyAlignment="1">
      <alignment horizontal="center" vertical="top"/>
    </xf>
    <xf numFmtId="1" fontId="16" fillId="0" borderId="7" xfId="1" applyNumberFormat="1" applyFont="1" applyBorder="1" applyAlignment="1">
      <alignment horizontal="center" vertical="top"/>
    </xf>
    <xf numFmtId="0" fontId="19" fillId="0" borderId="10" xfId="0" applyFont="1" applyBorder="1" applyAlignment="1">
      <alignment horizontal="center" vertical="top"/>
    </xf>
    <xf numFmtId="0" fontId="18" fillId="0" borderId="9" xfId="0" applyFont="1" applyBorder="1" applyAlignment="1">
      <alignment horizontal="center" vertical="top"/>
    </xf>
    <xf numFmtId="0" fontId="18" fillId="0" borderId="8" xfId="0" applyFont="1" applyBorder="1" applyAlignment="1">
      <alignment horizontal="center" vertical="top"/>
    </xf>
    <xf numFmtId="0" fontId="25" fillId="2" borderId="9" xfId="0" applyFont="1" applyFill="1" applyBorder="1" applyAlignment="1">
      <alignment horizontal="center" vertical="top" wrapText="1"/>
    </xf>
    <xf numFmtId="0" fontId="25" fillId="2" borderId="8" xfId="0" applyFont="1" applyFill="1" applyBorder="1" applyAlignment="1">
      <alignment horizontal="center" vertical="top" wrapText="1"/>
    </xf>
    <xf numFmtId="9" fontId="19" fillId="9" borderId="7" xfId="1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top"/>
    </xf>
    <xf numFmtId="166" fontId="16" fillId="0" borderId="18" xfId="1" applyNumberFormat="1" applyFont="1" applyBorder="1" applyAlignment="1">
      <alignment horizontal="center" vertical="top"/>
    </xf>
    <xf numFmtId="1" fontId="16" fillId="0" borderId="18" xfId="1" applyNumberFormat="1" applyFont="1" applyBorder="1" applyAlignment="1">
      <alignment horizontal="center" vertical="top"/>
    </xf>
    <xf numFmtId="2" fontId="21" fillId="3" borderId="7" xfId="1" applyNumberFormat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2" fontId="21" fillId="3" borderId="7" xfId="2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top"/>
    </xf>
    <xf numFmtId="0" fontId="16" fillId="0" borderId="7" xfId="0" applyFont="1" applyBorder="1" applyAlignment="1">
      <alignment vertical="top"/>
    </xf>
    <xf numFmtId="0" fontId="17" fillId="0" borderId="7" xfId="0" applyFont="1" applyBorder="1" applyAlignment="1">
      <alignment horizontal="left" vertical="top"/>
    </xf>
    <xf numFmtId="0" fontId="27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9" fillId="0" borderId="6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1" fontId="12" fillId="0" borderId="6" xfId="0" applyNumberFormat="1" applyFont="1" applyBorder="1" applyAlignment="1">
      <alignment horizontal="center" vertical="center" wrapText="1"/>
    </xf>
    <xf numFmtId="1" fontId="12" fillId="0" borderId="18" xfId="0" applyNumberFormat="1" applyFont="1" applyBorder="1" applyAlignment="1">
      <alignment horizontal="center" vertical="center" wrapText="1"/>
    </xf>
    <xf numFmtId="1" fontId="12" fillId="0" borderId="8" xfId="0" applyNumberFormat="1" applyFont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164" fontId="8" fillId="0" borderId="0" xfId="0" applyNumberFormat="1" applyFont="1" applyAlignment="1">
      <alignment horizontal="left" vertical="center"/>
    </xf>
    <xf numFmtId="164" fontId="8" fillId="0" borderId="3" xfId="0" applyNumberFormat="1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/>
    <xf numFmtId="0" fontId="5" fillId="0" borderId="15" xfId="0" applyFont="1" applyBorder="1"/>
    <xf numFmtId="0" fontId="6" fillId="2" borderId="1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top"/>
    </xf>
    <xf numFmtId="0" fontId="0" fillId="7" borderId="7" xfId="0" applyFill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1" fontId="26" fillId="9" borderId="18" xfId="0" applyNumberFormat="1" applyFont="1" applyFill="1" applyBorder="1" applyAlignment="1">
      <alignment horizontal="center" vertical="center"/>
    </xf>
    <xf numFmtId="1" fontId="26" fillId="9" borderId="8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10" fontId="21" fillId="3" borderId="6" xfId="1" applyNumberFormat="1" applyFont="1" applyFill="1" applyBorder="1" applyAlignment="1">
      <alignment horizontal="center" vertical="center"/>
    </xf>
    <xf numFmtId="10" fontId="21" fillId="3" borderId="18" xfId="1" applyNumberFormat="1" applyFont="1" applyFill="1" applyBorder="1" applyAlignment="1">
      <alignment horizontal="center" vertical="center"/>
    </xf>
    <xf numFmtId="10" fontId="21" fillId="3" borderId="8" xfId="1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top"/>
    </xf>
    <xf numFmtId="0" fontId="8" fillId="0" borderId="20" xfId="0" applyFont="1" applyBorder="1" applyAlignment="1">
      <alignment horizontal="left" vertical="top"/>
    </xf>
    <xf numFmtId="0" fontId="8" fillId="0" borderId="21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0" xfId="0" applyFont="1" applyAlignment="1">
      <alignment horizontal="center" vertical="top"/>
    </xf>
    <xf numFmtId="0" fontId="21" fillId="0" borderId="23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10" fontId="21" fillId="3" borderId="25" xfId="1" applyNumberFormat="1" applyFont="1" applyFill="1" applyBorder="1" applyAlignment="1">
      <alignment horizontal="center" vertical="center"/>
    </xf>
    <xf numFmtId="10" fontId="21" fillId="3" borderId="15" xfId="1" applyNumberFormat="1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28" fillId="8" borderId="7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28"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</dxf>
    <dxf>
      <font>
        <color rgb="FFFF7C80"/>
      </font>
    </dxf>
    <dxf>
      <fill>
        <patternFill>
          <bgColor theme="4" tint="0.79998168889431442"/>
        </patternFill>
      </fill>
    </dxf>
    <dxf>
      <font>
        <color theme="6"/>
      </font>
      <fill>
        <patternFill>
          <bgColor rgb="FF99FF99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</dxf>
    <dxf>
      <font>
        <color rgb="FFFF7C80"/>
      </font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bgColor rgb="FF99FF99"/>
        </patternFill>
      </fill>
    </dxf>
    <dxf>
      <font>
        <color rgb="FFFF0000"/>
      </font>
      <fill>
        <patternFill>
          <bgColor rgb="FFFFCCCC"/>
        </patternFill>
      </fill>
    </dxf>
    <dxf>
      <font>
        <color theme="6"/>
      </font>
      <fill>
        <patternFill>
          <bgColor rgb="FF99FF99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7C80"/>
      <color rgb="FFFF0000"/>
      <color rgb="FFFFCC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1387719</xdr:colOff>
      <xdr:row>0</xdr:row>
      <xdr:rowOff>153342</xdr:rowOff>
    </xdr:from>
    <xdr:to>
      <xdr:col>3</xdr:col>
      <xdr:colOff>1031798</xdr:colOff>
      <xdr:row>2</xdr:row>
      <xdr:rowOff>337492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82EB18E-02FE-43C2-8E56-3823D4EC9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1597269" y="153342"/>
          <a:ext cx="4997129" cy="584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3</xdr:col>
      <xdr:colOff>0</xdr:colOff>
      <xdr:row>2</xdr:row>
      <xdr:rowOff>248920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3A5F98-2303-47F8-8AA2-2AD7598386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441960" y="28575"/>
          <a:ext cx="4996815" cy="542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EA8FD-606D-40A4-B573-B919DD58048B}">
  <dimension ref="A1:I40"/>
  <sheetViews>
    <sheetView zoomScale="80" zoomScaleNormal="80" workbookViewId="0">
      <selection activeCell="B5" sqref="B5:G5"/>
    </sheetView>
  </sheetViews>
  <sheetFormatPr baseColWidth="10" defaultRowHeight="15"/>
  <cols>
    <col min="1" max="1" width="3" customWidth="1"/>
    <col min="2" max="2" width="30.7109375" customWidth="1"/>
    <col min="3" max="3" width="47.140625" customWidth="1"/>
    <col min="4" max="4" width="18.28515625" customWidth="1"/>
    <col min="5" max="5" width="14.5703125" customWidth="1"/>
    <col min="6" max="6" width="15.7109375" customWidth="1"/>
    <col min="7" max="7" width="31.42578125" customWidth="1"/>
    <col min="8" max="8" width="14.5703125" customWidth="1"/>
    <col min="9" max="9" width="29" customWidth="1"/>
    <col min="10" max="10" width="15.7109375" customWidth="1"/>
    <col min="11" max="11" width="17.7109375" customWidth="1"/>
    <col min="12" max="12" width="6.85546875" customWidth="1"/>
  </cols>
  <sheetData>
    <row r="1" spans="1:7" ht="15.6" customHeight="1">
      <c r="A1" s="79"/>
      <c r="B1" s="79"/>
      <c r="C1" s="79"/>
      <c r="D1" s="79"/>
      <c r="E1" s="79"/>
      <c r="F1" s="79"/>
      <c r="G1" s="79"/>
    </row>
    <row r="2" spans="1:7" ht="15.6" customHeight="1">
      <c r="A2" s="79"/>
      <c r="B2" s="79"/>
      <c r="C2" s="79"/>
      <c r="D2" s="79"/>
      <c r="E2" s="79"/>
      <c r="F2" s="79"/>
      <c r="G2" s="79"/>
    </row>
    <row r="3" spans="1:7" ht="33" customHeight="1">
      <c r="A3" s="79"/>
      <c r="B3" s="79"/>
      <c r="C3" s="79"/>
      <c r="D3" s="79"/>
      <c r="E3" s="79"/>
      <c r="F3" s="79"/>
      <c r="G3" s="79"/>
    </row>
    <row r="4" spans="1:7" ht="45.75" customHeight="1" thickBot="1">
      <c r="A4" s="82" t="s">
        <v>71</v>
      </c>
      <c r="B4" s="83"/>
      <c r="C4" s="83"/>
      <c r="D4" s="83"/>
      <c r="E4" s="83"/>
      <c r="F4" s="83"/>
      <c r="G4" s="84"/>
    </row>
    <row r="5" spans="1:7" ht="18.75" thickBot="1">
      <c r="A5" s="1" t="s">
        <v>0</v>
      </c>
      <c r="B5" s="85" t="s">
        <v>1</v>
      </c>
      <c r="C5" s="85"/>
      <c r="D5" s="85"/>
      <c r="E5" s="85"/>
      <c r="F5" s="85"/>
      <c r="G5" s="85"/>
    </row>
    <row r="6" spans="1:7">
      <c r="A6" s="86" t="s">
        <v>27</v>
      </c>
      <c r="B6" s="86"/>
      <c r="C6" s="86"/>
      <c r="D6" s="86" t="s">
        <v>2</v>
      </c>
      <c r="E6" s="86"/>
      <c r="F6" s="80"/>
      <c r="G6" s="81"/>
    </row>
    <row r="7" spans="1:7">
      <c r="A7" s="62" t="s">
        <v>28</v>
      </c>
      <c r="B7" s="62"/>
      <c r="C7" s="62"/>
      <c r="D7" s="62"/>
      <c r="E7" s="62"/>
      <c r="F7" s="62"/>
      <c r="G7" s="67"/>
    </row>
    <row r="8" spans="1:7" ht="15.6" customHeight="1">
      <c r="A8" s="90" t="s">
        <v>24</v>
      </c>
      <c r="B8" s="90"/>
      <c r="C8" s="8"/>
      <c r="D8" s="62" t="s">
        <v>2</v>
      </c>
      <c r="E8" s="62"/>
      <c r="F8" s="80"/>
      <c r="G8" s="81"/>
    </row>
    <row r="9" spans="1:7">
      <c r="A9" s="90" t="s">
        <v>25</v>
      </c>
      <c r="B9" s="90"/>
      <c r="C9" s="8"/>
      <c r="D9" s="62" t="s">
        <v>2</v>
      </c>
      <c r="E9" s="62"/>
      <c r="F9" s="80"/>
      <c r="G9" s="81"/>
    </row>
    <row r="10" spans="1:7" ht="15.6" customHeight="1">
      <c r="A10" s="62" t="s">
        <v>29</v>
      </c>
      <c r="B10" s="62"/>
      <c r="C10" s="8"/>
      <c r="D10" s="62" t="s">
        <v>31</v>
      </c>
      <c r="E10" s="62"/>
      <c r="F10" s="62"/>
      <c r="G10" s="67"/>
    </row>
    <row r="11" spans="1:7" ht="15.6" customHeight="1">
      <c r="A11" s="62" t="s">
        <v>30</v>
      </c>
      <c r="B11" s="62"/>
      <c r="C11" s="8"/>
      <c r="D11" s="68" t="s">
        <v>32</v>
      </c>
      <c r="E11" s="68"/>
      <c r="F11" s="68"/>
      <c r="G11" s="69"/>
    </row>
    <row r="12" spans="1:7" ht="15.75">
      <c r="A12" s="70" t="s">
        <v>3</v>
      </c>
      <c r="B12" s="70"/>
      <c r="C12" s="2" t="s">
        <v>26</v>
      </c>
      <c r="D12" s="71" t="s">
        <v>4</v>
      </c>
      <c r="E12" s="73"/>
      <c r="F12" s="73"/>
      <c r="G12" s="73"/>
    </row>
    <row r="13" spans="1:7" ht="15.75">
      <c r="A13" s="4"/>
      <c r="B13" s="6" t="s">
        <v>5</v>
      </c>
      <c r="C13" s="7" t="s">
        <v>23</v>
      </c>
      <c r="D13" s="72"/>
      <c r="E13" s="73"/>
      <c r="F13" s="73"/>
      <c r="G13" s="73"/>
    </row>
    <row r="14" spans="1:7" ht="15.75">
      <c r="A14" s="4"/>
      <c r="B14" s="6" t="s">
        <v>6</v>
      </c>
      <c r="C14" s="7" t="s">
        <v>23</v>
      </c>
      <c r="D14" s="3" t="str">
        <f>IF(C14="Ingrese","",C14-C13)</f>
        <v/>
      </c>
      <c r="E14" s="73"/>
      <c r="F14" s="73"/>
      <c r="G14" s="73"/>
    </row>
    <row r="15" spans="1:7">
      <c r="A15" s="5"/>
      <c r="B15" s="6" t="s">
        <v>7</v>
      </c>
      <c r="C15" s="7" t="s">
        <v>23</v>
      </c>
      <c r="D15" s="3" t="e">
        <f ca="1">IF(C15="Ingrese",IF(C13="","",TODAY()-C13),C15-C13)</f>
        <v>#VALUE!</v>
      </c>
      <c r="E15" s="58" t="s">
        <v>8</v>
      </c>
      <c r="F15" s="59"/>
      <c r="G15" s="60"/>
    </row>
    <row r="16" spans="1:7" ht="20.25" customHeight="1">
      <c r="A16" s="97" t="s">
        <v>9</v>
      </c>
      <c r="B16" s="98"/>
      <c r="C16" s="98"/>
      <c r="D16" s="98"/>
      <c r="E16" s="98"/>
      <c r="F16" s="98"/>
      <c r="G16" s="98"/>
    </row>
    <row r="17" spans="1:9" ht="38.25">
      <c r="A17" s="91" t="s">
        <v>39</v>
      </c>
      <c r="B17" s="92"/>
      <c r="C17" s="93"/>
      <c r="D17" s="51" t="s">
        <v>10</v>
      </c>
      <c r="E17" s="51" t="s">
        <v>40</v>
      </c>
      <c r="F17" s="51" t="s">
        <v>41</v>
      </c>
      <c r="G17" s="30" t="s">
        <v>33</v>
      </c>
    </row>
    <row r="18" spans="1:9" ht="20.45" customHeight="1">
      <c r="A18" s="31"/>
      <c r="B18" s="32"/>
      <c r="C18" s="33" t="s">
        <v>11</v>
      </c>
      <c r="D18" s="42">
        <f>COUNTA(B28:B36)</f>
        <v>2</v>
      </c>
      <c r="E18" s="43">
        <f>COUNTA(C28:C36)</f>
        <v>9</v>
      </c>
      <c r="F18" s="94">
        <f>E18 - (COUNTIF(D28:D36,"NA"))</f>
        <v>9</v>
      </c>
      <c r="G18" s="99">
        <f>(SUM(E20:E22)/F18)</f>
        <v>0</v>
      </c>
    </row>
    <row r="19" spans="1:9" ht="25.5" customHeight="1">
      <c r="A19" s="96" t="s">
        <v>43</v>
      </c>
      <c r="B19" s="96"/>
      <c r="C19" s="96"/>
      <c r="D19" s="44" t="s">
        <v>36</v>
      </c>
      <c r="E19" s="45" t="s">
        <v>42</v>
      </c>
      <c r="F19" s="95"/>
      <c r="G19" s="100"/>
    </row>
    <row r="20" spans="1:9" ht="15.75" customHeight="1">
      <c r="A20" s="55"/>
      <c r="B20" s="56" t="s">
        <v>12</v>
      </c>
      <c r="C20" s="54" t="s">
        <v>13</v>
      </c>
      <c r="D20" s="38">
        <v>1</v>
      </c>
      <c r="E20" s="39">
        <f>COUNTIF(D28:D36,"S")</f>
        <v>0</v>
      </c>
      <c r="F20" s="39">
        <f>COUNTIF(D28:D36,"S")</f>
        <v>0</v>
      </c>
      <c r="G20" s="100"/>
      <c r="I20" s="18"/>
    </row>
    <row r="21" spans="1:9" ht="15.75" customHeight="1">
      <c r="A21" s="55"/>
      <c r="B21" s="56" t="s">
        <v>14</v>
      </c>
      <c r="C21" s="54" t="s">
        <v>15</v>
      </c>
      <c r="D21" s="38">
        <v>0.5</v>
      </c>
      <c r="E21" s="39">
        <f>(COUNTIF(D28:D36,"PS")*0.5)</f>
        <v>0</v>
      </c>
      <c r="F21" s="39">
        <f>COUNTIF(D28:D36,"PS") * 0.5</f>
        <v>0</v>
      </c>
      <c r="G21" s="101"/>
    </row>
    <row r="22" spans="1:9" ht="16.5" customHeight="1">
      <c r="A22" s="54"/>
      <c r="B22" s="56" t="s">
        <v>16</v>
      </c>
      <c r="C22" s="54" t="s">
        <v>17</v>
      </c>
      <c r="D22" s="38">
        <v>0</v>
      </c>
      <c r="E22" s="39">
        <f>(COUNTIF(D28:D36,"NS")*0)</f>
        <v>0</v>
      </c>
      <c r="F22" s="39">
        <f>COUNTIF(D28:D36,"NS")</f>
        <v>0</v>
      </c>
      <c r="G22" s="46" t="s">
        <v>44</v>
      </c>
    </row>
    <row r="23" spans="1:9" ht="15.6" customHeight="1">
      <c r="A23" s="54"/>
      <c r="B23" s="56" t="s">
        <v>35</v>
      </c>
      <c r="C23" s="54" t="s">
        <v>34</v>
      </c>
      <c r="D23" s="47">
        <v>0</v>
      </c>
      <c r="E23" s="48">
        <f>(COUNTIF(D28:D36,"NA")*0)</f>
        <v>0</v>
      </c>
      <c r="F23" s="49">
        <f>COUNTIF(D28:D36,"NA")</f>
        <v>0</v>
      </c>
      <c r="G23" s="50">
        <f>SUM(F20:F21)</f>
        <v>0</v>
      </c>
    </row>
    <row r="24" spans="1:9" ht="15.75">
      <c r="A24" s="88" t="s">
        <v>37</v>
      </c>
      <c r="B24" s="88"/>
      <c r="C24" s="88"/>
      <c r="D24" s="88"/>
      <c r="E24" s="57" t="str">
        <f>IF(G18 = 0%,"COMPLETE LOS CAMPOS",IF(G18&gt;=80%,"FAVORABLE", "CON OPORTUNIDADES DE MEJORA"))</f>
        <v>COMPLETE LOS CAMPOS</v>
      </c>
      <c r="F24" s="57"/>
      <c r="G24" s="57"/>
    </row>
    <row r="25" spans="1:9" ht="15.75">
      <c r="A25" s="88" t="s">
        <v>38</v>
      </c>
      <c r="B25" s="88"/>
      <c r="C25" s="88"/>
      <c r="D25" s="88"/>
      <c r="E25" s="87" t="str">
        <f>IF(G18=0%,"COMPLETE LOS CAMPOS",IF(G18&gt;=80%,"CUMPLE","NO CUMPLE"))</f>
        <v>COMPLETE LOS CAMPOS</v>
      </c>
      <c r="F25" s="87"/>
      <c r="G25" s="87"/>
    </row>
    <row r="26" spans="1:9" ht="15.75">
      <c r="A26" s="9"/>
      <c r="B26" s="9"/>
      <c r="C26" s="9"/>
      <c r="D26" s="10"/>
      <c r="E26" s="11"/>
      <c r="F26" s="12"/>
      <c r="G26" s="13"/>
    </row>
    <row r="27" spans="1:9" ht="15.75" customHeight="1">
      <c r="A27" s="14" t="s">
        <v>18</v>
      </c>
      <c r="B27" s="14" t="s">
        <v>19</v>
      </c>
      <c r="C27" s="14" t="s">
        <v>20</v>
      </c>
      <c r="D27" s="14" t="s">
        <v>21</v>
      </c>
      <c r="E27" s="66" t="s">
        <v>22</v>
      </c>
      <c r="F27" s="66"/>
      <c r="G27" s="66"/>
    </row>
    <row r="28" spans="1:9" ht="63">
      <c r="A28" s="74">
        <f>IF(B28="","",MAX($A27:A$27)+1)</f>
        <v>1</v>
      </c>
      <c r="B28" s="102" t="s">
        <v>52</v>
      </c>
      <c r="C28" s="16" t="s">
        <v>45</v>
      </c>
      <c r="D28" s="15" t="s">
        <v>26</v>
      </c>
      <c r="E28" s="63" t="str">
        <f>IF(OR(D28="NS",D28="PS"),"Ingrese Explicación","")</f>
        <v/>
      </c>
      <c r="F28" s="64"/>
      <c r="G28" s="65"/>
    </row>
    <row r="29" spans="1:9" ht="47.25">
      <c r="A29" s="75"/>
      <c r="B29" s="103"/>
      <c r="C29" s="16" t="s">
        <v>46</v>
      </c>
      <c r="D29" s="15" t="s">
        <v>26</v>
      </c>
      <c r="E29" s="63" t="str">
        <f t="shared" ref="E29:E36" si="0">IF(OR(D29="NS",D29="PS"),"Ingrese Explicación","")</f>
        <v/>
      </c>
      <c r="F29" s="64"/>
      <c r="G29" s="65"/>
    </row>
    <row r="30" spans="1:9" ht="75.599999999999994" customHeight="1">
      <c r="A30" s="75"/>
      <c r="B30" s="103"/>
      <c r="C30" s="16" t="s">
        <v>47</v>
      </c>
      <c r="D30" s="15" t="s">
        <v>26</v>
      </c>
      <c r="E30" s="63" t="str">
        <f t="shared" si="0"/>
        <v/>
      </c>
      <c r="F30" s="64"/>
      <c r="G30" s="65"/>
    </row>
    <row r="31" spans="1:9" ht="46.9" customHeight="1">
      <c r="A31" s="75"/>
      <c r="B31" s="103"/>
      <c r="C31" s="16" t="s">
        <v>48</v>
      </c>
      <c r="D31" s="15" t="s">
        <v>26</v>
      </c>
      <c r="E31" s="63" t="str">
        <f t="shared" si="0"/>
        <v/>
      </c>
      <c r="F31" s="64"/>
      <c r="G31" s="65"/>
    </row>
    <row r="32" spans="1:9" ht="47.25">
      <c r="A32" s="75"/>
      <c r="B32" s="103"/>
      <c r="C32" s="16" t="s">
        <v>49</v>
      </c>
      <c r="D32" s="15" t="s">
        <v>26</v>
      </c>
      <c r="E32" s="63" t="str">
        <f t="shared" ref="E32" si="1">IF(OR(D32="NS",D32="PS"),"Ingrese Explicación","")</f>
        <v/>
      </c>
      <c r="F32" s="64"/>
      <c r="G32" s="65"/>
    </row>
    <row r="33" spans="1:7" ht="33.6" customHeight="1">
      <c r="A33" s="75"/>
      <c r="B33" s="103"/>
      <c r="C33" s="16" t="s">
        <v>50</v>
      </c>
      <c r="D33" s="15" t="s">
        <v>26</v>
      </c>
      <c r="E33" s="63" t="str">
        <f t="shared" si="0"/>
        <v/>
      </c>
      <c r="F33" s="64"/>
      <c r="G33" s="65"/>
    </row>
    <row r="34" spans="1:7" ht="57.6" customHeight="1">
      <c r="A34" s="76"/>
      <c r="B34" s="104"/>
      <c r="C34" s="16" t="s">
        <v>51</v>
      </c>
      <c r="D34" s="15" t="s">
        <v>26</v>
      </c>
      <c r="E34" s="63" t="str">
        <f t="shared" si="0"/>
        <v/>
      </c>
      <c r="F34" s="64"/>
      <c r="G34" s="65"/>
    </row>
    <row r="35" spans="1:7" ht="64.150000000000006" customHeight="1">
      <c r="A35" s="74">
        <v>2</v>
      </c>
      <c r="B35" s="77" t="s">
        <v>55</v>
      </c>
      <c r="C35" s="16" t="s">
        <v>53</v>
      </c>
      <c r="D35" s="15" t="s">
        <v>26</v>
      </c>
      <c r="E35" s="63" t="str">
        <f t="shared" si="0"/>
        <v/>
      </c>
      <c r="F35" s="64"/>
      <c r="G35" s="65"/>
    </row>
    <row r="36" spans="1:7" ht="67.150000000000006" customHeight="1">
      <c r="A36" s="76"/>
      <c r="B36" s="78"/>
      <c r="C36" s="16" t="s">
        <v>54</v>
      </c>
      <c r="D36" s="15" t="s">
        <v>26</v>
      </c>
      <c r="E36" s="63" t="str">
        <f t="shared" si="0"/>
        <v/>
      </c>
      <c r="F36" s="64"/>
      <c r="G36" s="65"/>
    </row>
    <row r="39" spans="1:7" ht="112.15" customHeight="1">
      <c r="B39" s="147" t="str">
        <f>CONCATENATE("Síntesis evaluativa (máx. 500 palabras): ",LEN(C39)-LEN(SUBSTITUTE(C39," ",""))," de 500 palabras")</f>
        <v>Síntesis evaluativa (máx. 500 palabras): 0 de 500 palabras</v>
      </c>
      <c r="C39" s="89"/>
      <c r="D39" s="89"/>
      <c r="E39" s="89"/>
      <c r="F39" s="89"/>
      <c r="G39" s="89"/>
    </row>
    <row r="40" spans="1:7" ht="15.75" customHeight="1">
      <c r="C40" s="61"/>
      <c r="D40" s="61"/>
      <c r="E40" s="61"/>
      <c r="F40" s="61"/>
      <c r="G40" s="61"/>
    </row>
  </sheetData>
  <mergeCells count="46">
    <mergeCell ref="C39:G39"/>
    <mergeCell ref="A7:G7"/>
    <mergeCell ref="A8:B8"/>
    <mergeCell ref="A9:B9"/>
    <mergeCell ref="D8:E8"/>
    <mergeCell ref="E34:G34"/>
    <mergeCell ref="A17:C17"/>
    <mergeCell ref="F18:F19"/>
    <mergeCell ref="A19:C19"/>
    <mergeCell ref="A16:G16"/>
    <mergeCell ref="A24:D24"/>
    <mergeCell ref="G18:G21"/>
    <mergeCell ref="B28:B34"/>
    <mergeCell ref="A1:G3"/>
    <mergeCell ref="F8:G8"/>
    <mergeCell ref="D9:E9"/>
    <mergeCell ref="F9:G9"/>
    <mergeCell ref="A4:G4"/>
    <mergeCell ref="B5:G5"/>
    <mergeCell ref="A6:C6"/>
    <mergeCell ref="D6:E6"/>
    <mergeCell ref="F6:G6"/>
    <mergeCell ref="E25:G25"/>
    <mergeCell ref="A25:D25"/>
    <mergeCell ref="E35:G35"/>
    <mergeCell ref="E31:G31"/>
    <mergeCell ref="E32:G32"/>
    <mergeCell ref="E33:G33"/>
    <mergeCell ref="E15:G15"/>
    <mergeCell ref="C40:G40"/>
    <mergeCell ref="A10:B10"/>
    <mergeCell ref="A11:B11"/>
    <mergeCell ref="E36:G36"/>
    <mergeCell ref="E27:G27"/>
    <mergeCell ref="E28:G28"/>
    <mergeCell ref="E29:G29"/>
    <mergeCell ref="E30:G30"/>
    <mergeCell ref="D10:G10"/>
    <mergeCell ref="D11:G11"/>
    <mergeCell ref="A12:B12"/>
    <mergeCell ref="D12:D13"/>
    <mergeCell ref="E12:G14"/>
    <mergeCell ref="A28:A34"/>
    <mergeCell ref="A35:A36"/>
    <mergeCell ref="E24:G24"/>
    <mergeCell ref="B35:B36"/>
  </mergeCells>
  <conditionalFormatting sqref="C12:C15">
    <cfRule type="containsText" dxfId="27" priority="25" operator="containsText" text="Ingrese">
      <formula>NOT(ISERROR(SEARCH("Ingrese",C12)))</formula>
    </cfRule>
  </conditionalFormatting>
  <conditionalFormatting sqref="D14">
    <cfRule type="cellIs" dxfId="26" priority="19" operator="greaterThan">
      <formula>10</formula>
    </cfRule>
  </conditionalFormatting>
  <conditionalFormatting sqref="D14:D15">
    <cfRule type="cellIs" dxfId="25" priority="23" operator="between">
      <formula>4</formula>
      <formula>10</formula>
    </cfRule>
    <cfRule type="cellIs" dxfId="24" priority="24" operator="lessThan">
      <formula>4</formula>
    </cfRule>
  </conditionalFormatting>
  <conditionalFormatting sqref="D28:D36">
    <cfRule type="containsText" dxfId="23" priority="7" operator="containsText" text="Seleccione">
      <formula>NOT(ISERROR(SEARCH("Seleccione",D28)))</formula>
    </cfRule>
  </conditionalFormatting>
  <conditionalFormatting sqref="E24:E26">
    <cfRule type="containsText" dxfId="22" priority="3" operator="containsText" text="CON OPORTUNIDADES DE MEJORA">
      <formula>NOT(ISERROR(SEARCH("CON OPORTUNIDADES DE MEJORA",E24)))</formula>
    </cfRule>
    <cfRule type="containsText" dxfId="21" priority="4" operator="containsText" text="FAVORABLE">
      <formula>NOT(ISERROR(SEARCH("FAVORABLE",E24)))</formula>
    </cfRule>
  </conditionalFormatting>
  <conditionalFormatting sqref="E26">
    <cfRule type="containsText" dxfId="20" priority="13" operator="containsText" text="CON OPORTUNIDADES DE MEJORA">
      <formula>NOT(ISERROR(SEARCH("CON OPORTUNIDADES DE MEJORA",E26)))</formula>
    </cfRule>
    <cfRule type="containsText" dxfId="19" priority="14" operator="containsText" text="FAVORABLE">
      <formula>NOT(ISERROR(SEARCH("FAVORABLE",E26)))</formula>
    </cfRule>
  </conditionalFormatting>
  <conditionalFormatting sqref="E28:E36">
    <cfRule type="containsText" dxfId="18" priority="9" operator="containsText" text="Ingrese">
      <formula>NOT(ISERROR(SEARCH("Ingrese",E28)))</formula>
    </cfRule>
  </conditionalFormatting>
  <conditionalFormatting sqref="E25:G25">
    <cfRule type="containsText" dxfId="17" priority="1" operator="containsText" text="NO CUMPLE">
      <formula>NOT(ISERROR(SEARCH("NO CUMPLE",E25)))</formula>
    </cfRule>
    <cfRule type="containsText" dxfId="16" priority="2" operator="containsText" text="CUMPLE">
      <formula>NOT(ISERROR(SEARCH("CUMPLE",E25)))</formula>
    </cfRule>
  </conditionalFormatting>
  <conditionalFormatting sqref="F6">
    <cfRule type="containsText" dxfId="15" priority="21" operator="containsText" text="Ingrese">
      <formula>NOT(ISERROR(SEARCH("Ingrese",F6)))</formula>
    </cfRule>
  </conditionalFormatting>
  <conditionalFormatting sqref="F8:F9">
    <cfRule type="containsText" dxfId="14" priority="20" operator="containsText" text="Ingrese">
      <formula>NOT(ISERROR(SEARCH("Ingrese",F8)))</formula>
    </cfRule>
  </conditionalFormatting>
  <dataValidations count="2">
    <dataValidation type="list" allowBlank="1" showInputMessage="1" showErrorMessage="1" sqref="C12" xr:uid="{F09CDA78-7F4A-4EF1-B282-F6C7A8C4463A}">
      <formula1>"Seleccione, Maria del Carmen Gracia , Lorenzo Zarate"</formula1>
    </dataValidation>
    <dataValidation type="list" allowBlank="1" showInputMessage="1" showErrorMessage="1" sqref="D28:D36" xr:uid="{D71478FA-DDB3-40F5-9B1D-CC8AB3975CD6}">
      <formula1>"Seleccione,S,PS,NS,NA"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4346B-B08D-4C5D-88FA-660955759925}">
  <dimension ref="A1:H36"/>
  <sheetViews>
    <sheetView tabSelected="1" zoomScale="80" zoomScaleNormal="80" workbookViewId="0">
      <selection activeCell="N33" sqref="N33"/>
    </sheetView>
  </sheetViews>
  <sheetFormatPr baseColWidth="10" defaultRowHeight="15"/>
  <cols>
    <col min="1" max="1" width="6.42578125" customWidth="1"/>
    <col min="2" max="2" width="35.28515625" customWidth="1"/>
    <col min="3" max="3" width="38.5703125" customWidth="1"/>
    <col min="4" max="4" width="11.42578125" customWidth="1"/>
    <col min="5" max="5" width="14.7109375" customWidth="1"/>
    <col min="6" max="6" width="13.5703125" customWidth="1"/>
    <col min="7" max="7" width="15.7109375" customWidth="1"/>
  </cols>
  <sheetData>
    <row r="1" spans="1:7">
      <c r="A1" s="135"/>
      <c r="B1" s="136"/>
      <c r="C1" s="136"/>
      <c r="D1" s="136"/>
      <c r="E1" s="136"/>
      <c r="F1" s="136"/>
      <c r="G1" s="137"/>
    </row>
    <row r="2" spans="1:7">
      <c r="A2" s="138"/>
      <c r="B2" s="139"/>
      <c r="C2" s="139"/>
      <c r="D2" s="139"/>
      <c r="E2" s="139"/>
      <c r="F2" s="139"/>
      <c r="G2" s="140"/>
    </row>
    <row r="3" spans="1:7" ht="25.15" customHeight="1">
      <c r="A3" s="141"/>
      <c r="B3" s="142"/>
      <c r="C3" s="142"/>
      <c r="D3" s="142"/>
      <c r="E3" s="142"/>
      <c r="F3" s="142"/>
      <c r="G3" s="143"/>
    </row>
    <row r="4" spans="1:7" ht="69" customHeight="1" thickBot="1">
      <c r="A4" s="144" t="s">
        <v>70</v>
      </c>
      <c r="B4" s="145"/>
      <c r="C4" s="145"/>
      <c r="D4" s="145"/>
      <c r="E4" s="145"/>
      <c r="F4" s="145"/>
      <c r="G4" s="146"/>
    </row>
    <row r="5" spans="1:7" ht="18.75" thickBot="1">
      <c r="A5" s="1" t="s">
        <v>0</v>
      </c>
      <c r="B5" s="85" t="s">
        <v>1</v>
      </c>
      <c r="C5" s="85"/>
      <c r="D5" s="85"/>
      <c r="E5" s="85"/>
      <c r="F5" s="85"/>
      <c r="G5" s="85"/>
    </row>
    <row r="6" spans="1:7">
      <c r="A6" s="86" t="s">
        <v>27</v>
      </c>
      <c r="B6" s="86"/>
      <c r="C6" s="86"/>
      <c r="D6" s="86" t="s">
        <v>2</v>
      </c>
      <c r="E6" s="86"/>
      <c r="F6" s="80" t="s">
        <v>69</v>
      </c>
      <c r="G6" s="81"/>
    </row>
    <row r="7" spans="1:7">
      <c r="A7" s="62" t="s">
        <v>28</v>
      </c>
      <c r="B7" s="62"/>
      <c r="C7" s="62"/>
      <c r="D7" s="62"/>
      <c r="E7" s="62"/>
      <c r="F7" s="62"/>
      <c r="G7" s="67"/>
    </row>
    <row r="8" spans="1:7">
      <c r="A8" s="62" t="s">
        <v>24</v>
      </c>
      <c r="B8" s="62"/>
      <c r="C8" s="62"/>
      <c r="D8" s="62" t="s">
        <v>2</v>
      </c>
      <c r="E8" s="62"/>
      <c r="F8" s="80"/>
      <c r="G8" s="81"/>
    </row>
    <row r="9" spans="1:7">
      <c r="A9" s="62" t="s">
        <v>25</v>
      </c>
      <c r="B9" s="62"/>
      <c r="C9" s="62"/>
      <c r="D9" s="62" t="s">
        <v>2</v>
      </c>
      <c r="E9" s="62"/>
      <c r="F9" s="80"/>
      <c r="G9" s="81"/>
    </row>
    <row r="10" spans="1:7">
      <c r="A10" s="62" t="s">
        <v>29</v>
      </c>
      <c r="B10" s="62"/>
      <c r="C10" s="62"/>
      <c r="D10" s="62" t="s">
        <v>31</v>
      </c>
      <c r="E10" s="62"/>
      <c r="F10" s="62"/>
      <c r="G10" s="67"/>
    </row>
    <row r="11" spans="1:7">
      <c r="A11" s="62" t="s">
        <v>30</v>
      </c>
      <c r="B11" s="62"/>
      <c r="C11" s="62"/>
      <c r="D11" s="68" t="s">
        <v>65</v>
      </c>
      <c r="E11" s="68"/>
      <c r="F11" s="68"/>
      <c r="G11" s="69"/>
    </row>
    <row r="12" spans="1:7" ht="15.75">
      <c r="A12" s="70" t="s">
        <v>3</v>
      </c>
      <c r="B12" s="70"/>
      <c r="C12" s="2" t="s">
        <v>23</v>
      </c>
      <c r="D12" s="71" t="s">
        <v>4</v>
      </c>
      <c r="E12" s="126"/>
      <c r="F12" s="127"/>
      <c r="G12" s="128"/>
    </row>
    <row r="13" spans="1:7" ht="15.75">
      <c r="A13" s="4"/>
      <c r="B13" s="19" t="s">
        <v>5</v>
      </c>
      <c r="C13" s="2" t="s">
        <v>23</v>
      </c>
      <c r="D13" s="72"/>
      <c r="E13" s="129"/>
      <c r="F13" s="130"/>
      <c r="G13" s="131"/>
    </row>
    <row r="14" spans="1:7" ht="15.75">
      <c r="A14" s="4"/>
      <c r="B14" s="19" t="s">
        <v>6</v>
      </c>
      <c r="C14" s="2" t="s">
        <v>23</v>
      </c>
      <c r="D14" s="3" t="str">
        <f>IF(C14="Ingrese","",C14-C13)</f>
        <v/>
      </c>
      <c r="E14" s="132"/>
      <c r="F14" s="133"/>
      <c r="G14" s="134"/>
    </row>
    <row r="15" spans="1:7">
      <c r="A15" s="5"/>
      <c r="B15" s="19" t="s">
        <v>7</v>
      </c>
      <c r="C15" s="2" t="s">
        <v>23</v>
      </c>
      <c r="D15" s="3" t="e">
        <f ca="1">IF(C15="Ingrese",IF(C13="","",TODAY()-C13),C15-C13)</f>
        <v>#VALUE!</v>
      </c>
      <c r="E15" s="58" t="s">
        <v>8</v>
      </c>
      <c r="F15" s="59"/>
      <c r="G15" s="60"/>
    </row>
    <row r="16" spans="1:7" ht="16.5" thickBot="1">
      <c r="A16" s="20"/>
      <c r="B16" s="20"/>
      <c r="C16" s="20"/>
      <c r="D16" s="20"/>
      <c r="E16" s="20"/>
      <c r="F16" s="21"/>
      <c r="G16" s="21"/>
    </row>
    <row r="17" spans="1:8" ht="21">
      <c r="A17" s="115" t="s">
        <v>56</v>
      </c>
      <c r="B17" s="116"/>
      <c r="C17" s="116"/>
      <c r="D17" s="116"/>
      <c r="E17" s="116"/>
      <c r="F17" s="116"/>
      <c r="G17" s="22"/>
      <c r="H17" s="23"/>
    </row>
    <row r="18" spans="1:8" ht="25.5">
      <c r="A18" s="26"/>
      <c r="B18" s="27"/>
      <c r="C18" s="27"/>
      <c r="D18" s="28" t="s">
        <v>10</v>
      </c>
      <c r="E18" s="29" t="s">
        <v>57</v>
      </c>
      <c r="F18" s="29" t="s">
        <v>58</v>
      </c>
      <c r="G18" s="30" t="s">
        <v>33</v>
      </c>
    </row>
    <row r="19" spans="1:8" ht="21">
      <c r="A19" s="31" t="s">
        <v>68</v>
      </c>
      <c r="B19" s="32"/>
      <c r="C19" s="33" t="s">
        <v>11</v>
      </c>
      <c r="D19" s="34">
        <f>COUNTA(B26)</f>
        <v>1</v>
      </c>
      <c r="E19" s="35">
        <f>COUNTA(C26:C28)</f>
        <v>3</v>
      </c>
      <c r="F19" s="36">
        <f>SUM(F20:F22)</f>
        <v>0</v>
      </c>
      <c r="G19" s="117">
        <f>G24/E19</f>
        <v>0</v>
      </c>
    </row>
    <row r="20" spans="1:8" ht="15.75">
      <c r="A20" s="37"/>
      <c r="B20" s="56" t="s">
        <v>12</v>
      </c>
      <c r="C20" s="54" t="s">
        <v>13</v>
      </c>
      <c r="D20" s="38">
        <v>1</v>
      </c>
      <c r="E20" s="39">
        <f>COUNTIF(D26:D28,"S")</f>
        <v>0</v>
      </c>
      <c r="F20" s="40">
        <f>COUNTIF(D26:D28,"S")</f>
        <v>0</v>
      </c>
      <c r="G20" s="117"/>
    </row>
    <row r="21" spans="1:8" ht="15.75">
      <c r="A21" s="37"/>
      <c r="B21" s="56" t="s">
        <v>14</v>
      </c>
      <c r="C21" s="54" t="s">
        <v>15</v>
      </c>
      <c r="D21" s="38">
        <v>0.5</v>
      </c>
      <c r="E21" s="39">
        <f>COUNTIF(D26:D28,"PS") * 0.5</f>
        <v>0</v>
      </c>
      <c r="F21" s="40">
        <f>COUNTIF(D26:D28,"PS")</f>
        <v>0</v>
      </c>
      <c r="G21" s="117"/>
    </row>
    <row r="22" spans="1:8" ht="16.5" thickBot="1">
      <c r="A22" s="41"/>
      <c r="B22" s="56" t="s">
        <v>16</v>
      </c>
      <c r="C22" s="54" t="s">
        <v>17</v>
      </c>
      <c r="D22" s="38">
        <v>0</v>
      </c>
      <c r="E22" s="39">
        <f>COUNTIF(D26:D28,"NS") * 0</f>
        <v>0</v>
      </c>
      <c r="F22" s="40">
        <f>COUNTIF(D26:D28,"NS")</f>
        <v>0</v>
      </c>
      <c r="G22" s="118"/>
    </row>
    <row r="23" spans="1:8" ht="21" customHeight="1">
      <c r="A23" s="9"/>
      <c r="B23" s="114" t="s">
        <v>66</v>
      </c>
      <c r="C23" s="114"/>
      <c r="D23" s="57" t="str">
        <f>IF(G19=0%,"COMPLETE LOS CAMPOS",IF(G19&gt;=80%,"FAVORABLE","CON OPORTUNIDADES DE MEJORA"))</f>
        <v>COMPLETE LOS CAMPOS</v>
      </c>
      <c r="E23" s="57"/>
      <c r="F23" s="57"/>
      <c r="G23" s="46" t="s">
        <v>44</v>
      </c>
    </row>
    <row r="24" spans="1:8" ht="22.9" customHeight="1">
      <c r="A24" s="9"/>
      <c r="B24" s="114" t="s">
        <v>67</v>
      </c>
      <c r="C24" s="114"/>
      <c r="D24" s="87" t="str">
        <f>IF(G19=0%,"COMPLETE LOS CAMPOS",IF(G19&gt;=80%,"CUMPLE","NO CUMPLE"))</f>
        <v>COMPLETE LOS CAMPOS</v>
      </c>
      <c r="E24" s="87"/>
      <c r="F24" s="87"/>
      <c r="G24" s="53">
        <f>SUM(E20:E22)</f>
        <v>0</v>
      </c>
    </row>
    <row r="25" spans="1:8" ht="30" customHeight="1">
      <c r="A25" s="14" t="s">
        <v>18</v>
      </c>
      <c r="B25" s="52" t="s">
        <v>19</v>
      </c>
      <c r="C25" s="52" t="s">
        <v>20</v>
      </c>
      <c r="D25" s="52" t="s">
        <v>21</v>
      </c>
      <c r="E25" s="119" t="s">
        <v>22</v>
      </c>
      <c r="F25" s="120"/>
      <c r="G25" s="52" t="s">
        <v>59</v>
      </c>
    </row>
    <row r="26" spans="1:8" ht="94.5">
      <c r="A26" s="121">
        <v>1</v>
      </c>
      <c r="B26" s="124" t="s">
        <v>60</v>
      </c>
      <c r="C26" s="17" t="s">
        <v>61</v>
      </c>
      <c r="D26" s="15" t="s">
        <v>26</v>
      </c>
      <c r="E26" s="125" t="str">
        <f>IF(OR(D26="NS",D26="PS"),"Ingrese Explicación","")</f>
        <v/>
      </c>
      <c r="F26" s="125"/>
      <c r="G26" s="25" t="s">
        <v>23</v>
      </c>
    </row>
    <row r="27" spans="1:8" ht="94.5">
      <c r="A27" s="122"/>
      <c r="B27" s="124"/>
      <c r="C27" s="24" t="s">
        <v>62</v>
      </c>
      <c r="D27" s="15" t="s">
        <v>26</v>
      </c>
      <c r="E27" s="125" t="str">
        <f t="shared" ref="E27:E28" si="0">IF(OR(D27="NS",D27="PS"),"Ingrese Explicación","")</f>
        <v/>
      </c>
      <c r="F27" s="125"/>
      <c r="G27" s="25" t="s">
        <v>23</v>
      </c>
    </row>
    <row r="28" spans="1:8" ht="94.5">
      <c r="A28" s="123"/>
      <c r="B28" s="124"/>
      <c r="C28" s="24" t="s">
        <v>63</v>
      </c>
      <c r="D28" s="15" t="s">
        <v>26</v>
      </c>
      <c r="E28" s="125" t="str">
        <f t="shared" si="0"/>
        <v/>
      </c>
      <c r="F28" s="125"/>
      <c r="G28" s="25" t="s">
        <v>23</v>
      </c>
    </row>
    <row r="31" spans="1:8">
      <c r="B31" s="148" t="str">
        <f>CONCATENATE("Síntesis evaluativa (máx. 500 palabras): ",LEN(C31)-LEN(SUBSTITUTE(C31," ",""))," de 500 palabras")</f>
        <v>Síntesis evaluativa (máx. 500 palabras): 1 de 500 palabras</v>
      </c>
      <c r="C31" s="105" t="s">
        <v>64</v>
      </c>
      <c r="D31" s="106"/>
      <c r="E31" s="106"/>
      <c r="F31" s="106"/>
      <c r="G31" s="107"/>
    </row>
    <row r="32" spans="1:8">
      <c r="B32" s="148"/>
      <c r="C32" s="108"/>
      <c r="D32" s="109"/>
      <c r="E32" s="109"/>
      <c r="F32" s="109"/>
      <c r="G32" s="110"/>
    </row>
    <row r="33" spans="2:7">
      <c r="B33" s="148"/>
      <c r="C33" s="108"/>
      <c r="D33" s="109"/>
      <c r="E33" s="109"/>
      <c r="F33" s="109"/>
      <c r="G33" s="110"/>
    </row>
    <row r="34" spans="2:7">
      <c r="B34" s="148"/>
      <c r="C34" s="108"/>
      <c r="D34" s="109"/>
      <c r="E34" s="109"/>
      <c r="F34" s="109"/>
      <c r="G34" s="110"/>
    </row>
    <row r="35" spans="2:7">
      <c r="B35" s="148"/>
      <c r="C35" s="108"/>
      <c r="D35" s="109"/>
      <c r="E35" s="109"/>
      <c r="F35" s="109"/>
      <c r="G35" s="110"/>
    </row>
    <row r="36" spans="2:7">
      <c r="B36" s="148"/>
      <c r="C36" s="111"/>
      <c r="D36" s="112"/>
      <c r="E36" s="112"/>
      <c r="F36" s="112"/>
      <c r="G36" s="113"/>
    </row>
  </sheetData>
  <mergeCells count="35">
    <mergeCell ref="A1:G3"/>
    <mergeCell ref="A4:G4"/>
    <mergeCell ref="B5:G5"/>
    <mergeCell ref="A6:C6"/>
    <mergeCell ref="D6:E6"/>
    <mergeCell ref="F6:G6"/>
    <mergeCell ref="A7:G7"/>
    <mergeCell ref="A8:C8"/>
    <mergeCell ref="D8:E8"/>
    <mergeCell ref="F8:G8"/>
    <mergeCell ref="A9:C9"/>
    <mergeCell ref="D9:E9"/>
    <mergeCell ref="F9:G9"/>
    <mergeCell ref="A10:C10"/>
    <mergeCell ref="D10:G10"/>
    <mergeCell ref="A11:C11"/>
    <mergeCell ref="D11:G11"/>
    <mergeCell ref="A12:B12"/>
    <mergeCell ref="D12:D13"/>
    <mergeCell ref="E12:G14"/>
    <mergeCell ref="E15:G15"/>
    <mergeCell ref="A17:F17"/>
    <mergeCell ref="G19:G22"/>
    <mergeCell ref="E25:F25"/>
    <mergeCell ref="A26:A28"/>
    <mergeCell ref="B26:B28"/>
    <mergeCell ref="E26:F26"/>
    <mergeCell ref="E27:F27"/>
    <mergeCell ref="E28:F28"/>
    <mergeCell ref="B31:B36"/>
    <mergeCell ref="C31:G36"/>
    <mergeCell ref="B23:C23"/>
    <mergeCell ref="B24:C24"/>
    <mergeCell ref="D23:F23"/>
    <mergeCell ref="D24:F24"/>
  </mergeCells>
  <conditionalFormatting sqref="C12:C15">
    <cfRule type="containsText" dxfId="13" priority="17" operator="containsText" text="Ingrese">
      <formula>NOT(ISERROR(SEARCH("Ingrese",C12)))</formula>
    </cfRule>
  </conditionalFormatting>
  <conditionalFormatting sqref="C31:G36">
    <cfRule type="containsText" dxfId="12" priority="23" operator="containsText" text="Ingrese">
      <formula>NOT(ISERROR(SEARCH("Ingrese",C31)))</formula>
    </cfRule>
  </conditionalFormatting>
  <conditionalFormatting sqref="D14:D15">
    <cfRule type="cellIs" dxfId="11" priority="24" operator="greaterThan">
      <formula>10</formula>
    </cfRule>
    <cfRule type="cellIs" dxfId="10" priority="25" operator="between">
      <formula>4</formula>
      <formula>10</formula>
    </cfRule>
    <cfRule type="cellIs" dxfId="9" priority="26" operator="lessThan">
      <formula>4</formula>
    </cfRule>
  </conditionalFormatting>
  <conditionalFormatting sqref="D23:D24">
    <cfRule type="containsText" dxfId="8" priority="3" operator="containsText" text="CON OPORTUNIDADES DE MEJORA">
      <formula>NOT(ISERROR(SEARCH("CON OPORTUNIDADES DE MEJORA",D23)))</formula>
    </cfRule>
    <cfRule type="containsText" dxfId="7" priority="4" operator="containsText" text="FAVORABLE">
      <formula>NOT(ISERROR(SEARCH("FAVORABLE",D23)))</formula>
    </cfRule>
  </conditionalFormatting>
  <conditionalFormatting sqref="D26:D28">
    <cfRule type="containsText" dxfId="6" priority="21" operator="containsText" text="Seleccione">
      <formula>NOT(ISERROR(SEARCH("Seleccione",D26)))</formula>
    </cfRule>
  </conditionalFormatting>
  <conditionalFormatting sqref="D24:F24">
    <cfRule type="containsText" dxfId="5" priority="1" operator="containsText" text="NO CUMPLE">
      <formula>NOT(ISERROR(SEARCH("NO CUMPLE",D24)))</formula>
    </cfRule>
    <cfRule type="containsText" dxfId="4" priority="2" operator="containsText" text="CUMPLE">
      <formula>NOT(ISERROR(SEARCH("CUMPLE",D24)))</formula>
    </cfRule>
  </conditionalFormatting>
  <conditionalFormatting sqref="E26:F28">
    <cfRule type="containsText" dxfId="3" priority="22" operator="containsText" text="Ingrese">
      <formula>NOT(ISERROR(SEARCH("Ingrese",E26)))</formula>
    </cfRule>
  </conditionalFormatting>
  <conditionalFormatting sqref="F6">
    <cfRule type="containsText" dxfId="2" priority="19" operator="containsText" text="Ingrese">
      <formula>NOT(ISERROR(SEARCH("Ingrese",F6)))</formula>
    </cfRule>
  </conditionalFormatting>
  <conditionalFormatting sqref="F8:F9">
    <cfRule type="containsText" dxfId="1" priority="18" operator="containsText" text="Ingrese">
      <formula>NOT(ISERROR(SEARCH("Ingrese",F8)))</formula>
    </cfRule>
  </conditionalFormatting>
  <conditionalFormatting sqref="G26:G28">
    <cfRule type="containsText" dxfId="0" priority="20" operator="containsText" text="Ingrese">
      <formula>NOT(ISERROR(SEARCH("Ingrese",G26)))</formula>
    </cfRule>
  </conditionalFormatting>
  <dataValidations count="1">
    <dataValidation type="list" allowBlank="1" showInputMessage="1" showErrorMessage="1" sqref="D26:D28" xr:uid="{CC4B0251-6FA9-4BFE-881E-B76B9B4B3F01}">
      <formula1>"Seleccione,S,PS,NS"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1 W v i W n V D C O + j A A A A 9 g A A A B I A H A B D b 2 5 m a W c v U G F j a 2 F n Z S 5 4 b W w g o h g A K K A U A A A A A A A A A A A A A A A A A A A A A A A A A A A A h Y 8 x D o I w G I W v Q r r T l r I Q 8 l M G V 0 l I T I y O T a n Q A M X Q Y r m b g 0 f y C m I U d X N 8 3 / u G 9 + 7 X G + R z 3 w U X N V o 9 m A x F m K J A G T l U 2 t Q Z m t w p T F D O o R S y F b U K F t n Y d L Z V h h r n z i k h 3 n v s Y z y M N W G U R u R Q b H e y U b 1 A H 1 n / l 0 N t r B N G K s R h / x r D G Y 5 i h m O W Y A p k h V B o 8 x X Y s v f Z / k D Y T J 2 b R s W V D c s j k D U C e X / g D 1 B L A w Q U A A I A C A D V a + J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1 W v i W i i K R 7 g O A A A A E Q A A A B M A H A B G b 3 J t d W x h c y 9 T Z W N 0 a W 9 u M S 5 t I K I Y A C i g F A A A A A A A A A A A A A A A A A A A A A A A A A A A A C t O T S 7 J z M 9 T C I b Q h t Y A U E s B A i 0 A F A A C A A g A 1 W v i W n V D C O + j A A A A 9 g A A A B I A A A A A A A A A A A A A A A A A A A A A A E N v b m Z p Z y 9 Q Y W N r Y W d l L n h t b F B L A Q I t A B Q A A g A I A N V r 4 l o P y u m r p A A A A O k A A A A T A A A A A A A A A A A A A A A A A O 8 A A A B b Q 2 9 u d G V u d F 9 U e X B l c 1 0 u e G 1 s U E s B A i 0 A F A A C A A g A 1 W v i W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P F n S N z H u B x J o K M W b Y i g k U s A A A A A A g A A A A A A E G Y A A A A B A A A g A A A A v J J 9 A j T C P K 8 v u E A T 1 2 p s 6 L g O B k R F G z m w I I E d 5 G h M R Q o A A A A A D o A A A A A C A A A g A A A A f 1 P z L 0 Z P F 5 t 1 W F z U V x m I W k 5 J J q O j h + f Q e K / G y n z Q k T N Q A A A A Y D 9 t X U a I R j 1 t q Q R E K / 3 p z r x V C 0 P I X b B s 4 b b B X i d 5 v j 2 x C b x R U 4 K K p R p r M R k x a 3 U z F a L 5 P F J C v W J i Y A 6 q o 3 0 6 S L 9 6 k E p x K U m T t 8 q I 5 E E M A G V A A A A A W i y U L M I d C d Q u R l b Y N T 7 i P Z 2 P / J Y O V E d r B n y 1 F o h j Z q 5 l H k 3 4 m s V v P 0 Y n 1 W d y V q 5 w a U e X U c m 0 u x 1 o 7 C m t G e a 8 r g = = < / D a t a M a s h u p > 
</file>

<file path=customXml/itemProps1.xml><?xml version="1.0" encoding="utf-8"?>
<ds:datastoreItem xmlns:ds="http://schemas.openxmlformats.org/officeDocument/2006/customXml" ds:itemID="{6060D651-39D2-4E6C-A79B-8B26C0428E8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 Dim.Econ_Hab</vt:lpstr>
      <vt:lpstr>2 Dim.Econ_Act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Inés QR</cp:lastModifiedBy>
  <dcterms:created xsi:type="dcterms:W3CDTF">2025-06-29T22:59:16Z</dcterms:created>
  <dcterms:modified xsi:type="dcterms:W3CDTF">2025-12-19T15:20:35Z</dcterms:modified>
</cp:coreProperties>
</file>